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65521" windowWidth="10560" windowHeight="12105" activeTab="3"/>
  </bookViews>
  <sheets>
    <sheet name="SCI" sheetId="1" r:id="rId1"/>
    <sheet name="SFP" sheetId="2" r:id="rId2"/>
    <sheet name="EQUITY" sheetId="3" r:id="rId3"/>
    <sheet name="SCF" sheetId="4" r:id="rId4"/>
  </sheets>
  <definedNames/>
  <calcPr fullCalcOnLoad="1"/>
</workbook>
</file>

<file path=xl/sharedStrings.xml><?xml version="1.0" encoding="utf-8"?>
<sst xmlns="http://schemas.openxmlformats.org/spreadsheetml/2006/main" count="213" uniqueCount="150">
  <si>
    <t>TOTAL EQUITY AND LIABILITIES</t>
  </si>
  <si>
    <t xml:space="preserve">Borrowings </t>
  </si>
  <si>
    <t>Current liabilities</t>
  </si>
  <si>
    <t>Deferred tax liabilities</t>
  </si>
  <si>
    <t>Borrowings</t>
  </si>
  <si>
    <t>Non-current liabilities</t>
  </si>
  <si>
    <t>Share capital</t>
  </si>
  <si>
    <t>EQUITY AND LIABILITIES</t>
  </si>
  <si>
    <t>TOTAL ASSETS</t>
  </si>
  <si>
    <t>Cash and bank balances</t>
  </si>
  <si>
    <t>Tax recoverable</t>
  </si>
  <si>
    <t>Inventories</t>
  </si>
  <si>
    <t>Current assets</t>
  </si>
  <si>
    <t>Property, plant and equipment</t>
  </si>
  <si>
    <t>Non-current assets</t>
  </si>
  <si>
    <t xml:space="preserve">ASSETS </t>
  </si>
  <si>
    <t>RM'000</t>
  </si>
  <si>
    <t>(The figures have not been audited)</t>
  </si>
  <si>
    <t>(Incorporated in Malaysia)</t>
  </si>
  <si>
    <t xml:space="preserve">  Diluted</t>
  </si>
  <si>
    <t xml:space="preserve">  Basic</t>
  </si>
  <si>
    <t>Earnings per share (sen)</t>
  </si>
  <si>
    <t>TAX EXPENSE</t>
  </si>
  <si>
    <t>FINANCE COSTS</t>
  </si>
  <si>
    <t>OTHER INCOME</t>
  </si>
  <si>
    <t>GROSS PROFIT</t>
  </si>
  <si>
    <t>COST OF SALES</t>
  </si>
  <si>
    <t xml:space="preserve">TO DATE </t>
  </si>
  <si>
    <t>QUARTER</t>
  </si>
  <si>
    <t>CORRESPONDING</t>
  </si>
  <si>
    <t>YEAR</t>
  </si>
  <si>
    <t>PRECEDING YEAR</t>
  </si>
  <si>
    <t>CURRENT</t>
  </si>
  <si>
    <t>CUMULATIVE QUARTER</t>
  </si>
  <si>
    <t>INDIVIDUAL QUARTER</t>
  </si>
  <si>
    <t xml:space="preserve">PROFITS </t>
  </si>
  <si>
    <t>CAPITAL</t>
  </si>
  <si>
    <t>TOTAL</t>
  </si>
  <si>
    <t>RETAINED</t>
  </si>
  <si>
    <t xml:space="preserve">SHARE </t>
  </si>
  <si>
    <t>CONDENSED CONSOLIDATED STATEMENT OF CHANGES IN EQUITY</t>
  </si>
  <si>
    <t>Repayment of hire purchase creditors</t>
  </si>
  <si>
    <t>CASH FLOWS FROM FINANCING ACTIVITIES</t>
  </si>
  <si>
    <t>Interest received</t>
  </si>
  <si>
    <t>CASH FLOWS FROM INVESTING ACTIVITIES</t>
  </si>
  <si>
    <t>Tax paid</t>
  </si>
  <si>
    <t>Interest paid</t>
  </si>
  <si>
    <t>Operating profit before working capital changes</t>
  </si>
  <si>
    <t>Interest income</t>
  </si>
  <si>
    <t>Adjustments for:</t>
  </si>
  <si>
    <t>Profit before tax</t>
  </si>
  <si>
    <t>CASH FLOWS FROM OPERATING ACTIVITIES</t>
  </si>
  <si>
    <t>REVENUE</t>
  </si>
  <si>
    <t>Tax liabilities</t>
  </si>
  <si>
    <t>PERIOD TO DATE</t>
  </si>
  <si>
    <t xml:space="preserve">FINANCIAL </t>
  </si>
  <si>
    <t>RESERVE</t>
  </si>
  <si>
    <t>TOTAL EQUITY</t>
  </si>
  <si>
    <t>TOTAL LIABILITIES</t>
  </si>
  <si>
    <t>Investment in a jointly controlled entity</t>
  </si>
  <si>
    <t xml:space="preserve">WARRANT </t>
  </si>
  <si>
    <t>Repayment of term loans</t>
  </si>
  <si>
    <t>EXCHANGE</t>
  </si>
  <si>
    <t xml:space="preserve">TRANSLATION </t>
  </si>
  <si>
    <t>Prepaid lease payments for land</t>
  </si>
  <si>
    <t xml:space="preserve">QUARTER </t>
  </si>
  <si>
    <t xml:space="preserve">PERIOD </t>
  </si>
  <si>
    <t xml:space="preserve">PERIOD  </t>
  </si>
  <si>
    <t>Amortisation of prepaid lease payments for land</t>
  </si>
  <si>
    <t>KARYON INDUSTRIES BERHAD (Company No: 612797-T)</t>
  </si>
  <si>
    <t xml:space="preserve">CONDENSED CONSOLIDATED STATEMENT OF COMPREHENSIVE INCOME </t>
  </si>
  <si>
    <t>ADMINISTRATIVE AND OPERATING EXPENSES</t>
  </si>
  <si>
    <t>CONDENSED CONSOLIDATED STATEMENT OF FINANCIAL POSITION</t>
  </si>
  <si>
    <t xml:space="preserve">(The unaudited Condensed Consolidated Statement of Financial Position should be read in conjunction with the audited financial statements for the </t>
  </si>
  <si>
    <t xml:space="preserve">(The unaudited Condensed Consolidated Statement of Comprehensive Income should be read in conjunction with the audited financial statements for the </t>
  </si>
  <si>
    <t>CONDENSED CONSOLIDATED STATEMENT OF CASH FLOWS</t>
  </si>
  <si>
    <t>Trade and other receivables</t>
  </si>
  <si>
    <t>Cash and cash equivalents</t>
  </si>
  <si>
    <t>Trade and other payables</t>
  </si>
  <si>
    <t>Reserves</t>
  </si>
  <si>
    <t>Bad debts recovery</t>
  </si>
  <si>
    <t>PROFIT BEFORE TAX</t>
  </si>
  <si>
    <t>NET PROFIT FOR THE PERIOD</t>
  </si>
  <si>
    <t>Profit attributable to:</t>
  </si>
  <si>
    <t>Note:</t>
  </si>
  <si>
    <t>Owners of the parent</t>
  </si>
  <si>
    <t>Net assets per share attributable to owners of the parent (RM)</t>
  </si>
  <si>
    <t>Equity attributable to owners of the parent</t>
  </si>
  <si>
    <t>ATTRIBUTABLE TO OWNERS OF THE PARENT</t>
  </si>
  <si>
    <t>Balance as at 01.01.2011</t>
  </si>
  <si>
    <t xml:space="preserve">Foreign currency translation </t>
  </si>
  <si>
    <t>Total comprehensive income attributable to:</t>
  </si>
  <si>
    <t>Bad debts written off</t>
  </si>
  <si>
    <t>Proceeds from sale of property, plant and equipment</t>
  </si>
  <si>
    <t>Depreciation on property, plant and equipment</t>
  </si>
  <si>
    <t>Less: Fixed deposits pledged to financial institutions</t>
  </si>
  <si>
    <t>SHARE</t>
  </si>
  <si>
    <t>PREMIUM</t>
  </si>
  <si>
    <t>Issue of shares on conversion of warrants</t>
  </si>
  <si>
    <t>TOTAL COMPREHENSIVE INCOME FOR THE PERIOD</t>
  </si>
  <si>
    <t xml:space="preserve">CASH AND CASH EQUIVALENTS AT BEGINNING OF THE </t>
  </si>
  <si>
    <t>FINANCIAL YEAR</t>
  </si>
  <si>
    <t>CASH AND CASH EQUIVALENTS AT THE END OF THE</t>
  </si>
  <si>
    <t>Gain on disposal of property, plant and equipment</t>
  </si>
  <si>
    <t xml:space="preserve">Cash and cash equivalents included in the statement of cash flows comprise of the following: </t>
  </si>
  <si>
    <t>Bonus issue expenses</t>
  </si>
  <si>
    <t>Bonus issue</t>
  </si>
  <si>
    <t>As at 31/12/11</t>
  </si>
  <si>
    <t>Share of profit in a jointly controlled entity</t>
  </si>
  <si>
    <t>NET CASH USED IN INVESTING ACTIVITIES</t>
  </si>
  <si>
    <t>SHARE OF PROFIT IN A JOINTLY CONTROLLED ENTITY</t>
  </si>
  <si>
    <t>Net changes in inventories</t>
  </si>
  <si>
    <t>Net changes in trade and other receivables</t>
  </si>
  <si>
    <t>Net changes in trade and other payables</t>
  </si>
  <si>
    <t>Tax refunded</t>
  </si>
  <si>
    <t>1) Cash and cash equivalents</t>
  </si>
  <si>
    <t xml:space="preserve">(The unaudited Condensed Consolidated Statement of Changes in Equity should be read in conjunction with the audited financial statements for the </t>
  </si>
  <si>
    <t xml:space="preserve">Purchase of property, plant and equipment </t>
  </si>
  <si>
    <t>Proceeds from issuance of shares - Warrants</t>
  </si>
  <si>
    <t>Balance as at 01.01.2012</t>
  </si>
  <si>
    <t>NET INCREASE IN CASH AND CASH EQUIVALENTS</t>
  </si>
  <si>
    <t>Cash and bank balances at end of the period</t>
  </si>
  <si>
    <t>FINANCIAL PERIOD (Note 1)</t>
  </si>
  <si>
    <t>(Repayment)/Drawdown of bankers' acceptances</t>
  </si>
  <si>
    <t xml:space="preserve">(The unaudited Condensed Consolidated Statement of Cash Flows should be read in conjunction with the audited financial statements for the financial year </t>
  </si>
  <si>
    <t>*</t>
  </si>
  <si>
    <t>**</t>
  </si>
  <si>
    <t>ended 31 December 2011 and the accompanying explanatory notes attached to this interim financial statements on page 5-17)</t>
  </si>
  <si>
    <t>* denotes RM81</t>
  </si>
  <si>
    <t>** denotes RM267</t>
  </si>
  <si>
    <t>Total comprehensive income for the period</t>
  </si>
  <si>
    <t>OTHER COMPREHENSIVE INCOME/ (LOSS)</t>
  </si>
  <si>
    <t>Interest expenses</t>
  </si>
  <si>
    <t>AS AT 30 SEPTEMBER 2012</t>
  </si>
  <si>
    <t>As at 30/09/12</t>
  </si>
  <si>
    <t>Dividend paid</t>
  </si>
  <si>
    <t>FOR THE 3RD QUARTER ENDED 30 SEPTEMBER 2012</t>
  </si>
  <si>
    <t>30/09/12</t>
  </si>
  <si>
    <t>30/09/11</t>
  </si>
  <si>
    <t>Quarter ended 30 September 2012</t>
  </si>
  <si>
    <t>Quarter ended 30 September 2011</t>
  </si>
  <si>
    <t>Balance as at 30.09.2012</t>
  </si>
  <si>
    <t>Balance as at 30.09.2011</t>
  </si>
  <si>
    <t>30/09/2012</t>
  </si>
  <si>
    <t>30/09/2011</t>
  </si>
  <si>
    <t>CASH GENERATED FROM OPERATIONS</t>
  </si>
  <si>
    <t>NET CASH FROM OPERATING ACTIVITIES</t>
  </si>
  <si>
    <t>Withdrawal of fixed deposits</t>
  </si>
  <si>
    <t>NET CASH FROM/ (USED IN) FINANCING ACTIVITIES</t>
  </si>
  <si>
    <t>financial year ended 31 December 2011 and the accompanying explanatory notes attached to this interim financial statements on page 5-17)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</si>
</sst>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/>
    </xf>
    <xf numFmtId="43" fontId="2" fillId="0" borderId="0" xfId="42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3" fillId="0" borderId="12" xfId="0" applyNumberFormat="1" applyFont="1" applyFill="1" applyBorder="1" applyAlignment="1">
      <alignment horizontal="center"/>
    </xf>
    <xf numFmtId="37" fontId="3" fillId="0" borderId="13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5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4" fontId="2" fillId="0" borderId="11" xfId="42" applyNumberFormat="1" applyFont="1" applyFill="1" applyBorder="1" applyAlignment="1">
      <alignment horizontal="right"/>
    </xf>
    <xf numFmtId="164" fontId="2" fillId="0" borderId="18" xfId="42" applyNumberFormat="1" applyFont="1" applyFill="1" applyBorder="1" applyAlignment="1">
      <alignment horizontal="right"/>
    </xf>
    <xf numFmtId="164" fontId="2" fillId="0" borderId="19" xfId="42" applyNumberFormat="1" applyFont="1" applyFill="1" applyBorder="1" applyAlignment="1">
      <alignment horizontal="right"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Fill="1" applyAlignment="1">
      <alignment horizontal="center"/>
    </xf>
    <xf numFmtId="164" fontId="2" fillId="0" borderId="20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 horizontal="center"/>
    </xf>
    <xf numFmtId="41" fontId="2" fillId="0" borderId="21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Fill="1" applyAlignment="1">
      <alignment horizontal="left" indent="2"/>
    </xf>
    <xf numFmtId="43" fontId="2" fillId="0" borderId="0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43" fontId="2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4" fontId="3" fillId="0" borderId="0" xfId="0" applyNumberFormat="1" applyFont="1" applyFill="1" applyAlignment="1" quotePrefix="1">
      <alignment horizontal="center"/>
    </xf>
    <xf numFmtId="43" fontId="5" fillId="0" borderId="0" xfId="42" applyFont="1" applyFill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 quotePrefix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43" fontId="4" fillId="0" borderId="0" xfId="42" applyFont="1" applyFill="1" applyAlignment="1">
      <alignment/>
    </xf>
    <xf numFmtId="164" fontId="3" fillId="0" borderId="0" xfId="42" applyNumberFormat="1" applyFont="1" applyFill="1" applyAlignment="1">
      <alignment horizontal="center"/>
    </xf>
    <xf numFmtId="164" fontId="3" fillId="0" borderId="0" xfId="42" applyNumberFormat="1" applyFont="1" applyFill="1" applyAlignment="1" quotePrefix="1">
      <alignment horizontal="center"/>
    </xf>
    <xf numFmtId="164" fontId="2" fillId="0" borderId="15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center"/>
    </xf>
    <xf numFmtId="43" fontId="3" fillId="0" borderId="0" xfId="42" applyFont="1" applyFill="1" applyAlignment="1">
      <alignment wrapText="1"/>
    </xf>
    <xf numFmtId="43" fontId="3" fillId="0" borderId="0" xfId="42" applyFont="1" applyFill="1" applyAlignment="1">
      <alignment horizontal="left" wrapText="1" readingOrder="1"/>
    </xf>
    <xf numFmtId="164" fontId="2" fillId="0" borderId="21" xfId="42" applyNumberFormat="1" applyFont="1" applyFill="1" applyBorder="1" applyAlignment="1">
      <alignment/>
    </xf>
    <xf numFmtId="43" fontId="0" fillId="0" borderId="0" xfId="42" applyFont="1" applyAlignment="1">
      <alignment/>
    </xf>
    <xf numFmtId="164" fontId="2" fillId="0" borderId="24" xfId="42" applyNumberFormat="1" applyFont="1" applyFill="1" applyBorder="1" applyAlignment="1">
      <alignment/>
    </xf>
    <xf numFmtId="43" fontId="2" fillId="0" borderId="0" xfId="42" applyFont="1" applyFill="1" applyAlignment="1">
      <alignment horizontal="right"/>
    </xf>
    <xf numFmtId="43" fontId="6" fillId="0" borderId="25" xfId="42" applyFont="1" applyFill="1" applyBorder="1" applyAlignment="1">
      <alignment/>
    </xf>
    <xf numFmtId="164" fontId="6" fillId="0" borderId="10" xfId="42" applyNumberFormat="1" applyFont="1" applyFill="1" applyBorder="1" applyAlignment="1">
      <alignment horizontal="right"/>
    </xf>
    <xf numFmtId="164" fontId="6" fillId="0" borderId="17" xfId="42" applyNumberFormat="1" applyFont="1" applyFill="1" applyBorder="1" applyAlignment="1">
      <alignment horizontal="right"/>
    </xf>
    <xf numFmtId="43" fontId="6" fillId="0" borderId="22" xfId="42" applyFont="1" applyFill="1" applyBorder="1" applyAlignment="1">
      <alignment/>
    </xf>
    <xf numFmtId="164" fontId="6" fillId="0" borderId="14" xfId="42" applyNumberFormat="1" applyFont="1" applyFill="1" applyBorder="1" applyAlignment="1">
      <alignment horizontal="right"/>
    </xf>
    <xf numFmtId="164" fontId="6" fillId="0" borderId="23" xfId="42" applyNumberFormat="1" applyFont="1" applyFill="1" applyBorder="1" applyAlignment="1">
      <alignment horizontal="right"/>
    </xf>
    <xf numFmtId="43" fontId="6" fillId="0" borderId="0" xfId="42" applyFont="1" applyFill="1" applyBorder="1" applyAlignment="1">
      <alignment/>
    </xf>
    <xf numFmtId="164" fontId="2" fillId="0" borderId="14" xfId="42" applyNumberFormat="1" applyFont="1" applyFill="1" applyBorder="1" applyAlignment="1">
      <alignment horizontal="right"/>
    </xf>
    <xf numFmtId="169" fontId="2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64" fontId="2" fillId="0" borderId="0" xfId="42" applyNumberFormat="1" applyFont="1" applyFill="1" applyAlignment="1">
      <alignment horizontal="right"/>
    </xf>
    <xf numFmtId="0" fontId="2" fillId="0" borderId="0" xfId="0" applyFont="1" applyFill="1" applyAlignment="1">
      <alignment horizontal="right" shrinkToFi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3.00390625" style="9" customWidth="1"/>
    <col min="2" max="4" width="9.140625" style="1" customWidth="1"/>
    <col min="5" max="5" width="39.140625" style="1" customWidth="1"/>
    <col min="6" max="6" width="16.28125" style="1" customWidth="1"/>
    <col min="7" max="7" width="22.28125" style="1" bestFit="1" customWidth="1"/>
    <col min="8" max="8" width="4.7109375" style="1" customWidth="1"/>
    <col min="9" max="9" width="15.7109375" style="1" customWidth="1"/>
    <col min="10" max="10" width="21.8515625" style="1" customWidth="1"/>
    <col min="11" max="11" width="3.28125" style="1" customWidth="1"/>
    <col min="12" max="12" width="12.8515625" style="12" bestFit="1" customWidth="1"/>
    <col min="13" max="13" width="9.8515625" style="1" bestFit="1" customWidth="1"/>
    <col min="14" max="14" width="9.140625" style="1" customWidth="1"/>
    <col min="15" max="15" width="10.28125" style="1" bestFit="1" customWidth="1"/>
    <col min="16" max="16384" width="9.140625" style="1" customWidth="1"/>
  </cols>
  <sheetData>
    <row r="1" ht="15.75">
      <c r="A1" s="42" t="s">
        <v>69</v>
      </c>
    </row>
    <row r="2" ht="15.75">
      <c r="A2" s="9" t="s">
        <v>18</v>
      </c>
    </row>
    <row r="4" ht="15.75">
      <c r="A4" s="42" t="s">
        <v>70</v>
      </c>
    </row>
    <row r="5" ht="15.75">
      <c r="A5" s="42" t="s">
        <v>136</v>
      </c>
    </row>
    <row r="6" ht="15.75">
      <c r="A6" s="42" t="s">
        <v>17</v>
      </c>
    </row>
    <row r="8" spans="6:10" ht="15.75">
      <c r="F8" s="2" t="s">
        <v>34</v>
      </c>
      <c r="G8" s="2"/>
      <c r="H8" s="3"/>
      <c r="I8" s="2" t="s">
        <v>33</v>
      </c>
      <c r="J8" s="2"/>
    </row>
    <row r="9" spans="6:10" ht="15.75">
      <c r="F9" s="4"/>
      <c r="G9" s="4"/>
      <c r="H9" s="3"/>
      <c r="I9" s="4"/>
      <c r="J9" s="4"/>
    </row>
    <row r="10" spans="6:10" ht="15.75">
      <c r="F10" s="54" t="s">
        <v>32</v>
      </c>
      <c r="G10" s="54" t="s">
        <v>31</v>
      </c>
      <c r="H10" s="54"/>
      <c r="I10" s="54" t="s">
        <v>32</v>
      </c>
      <c r="J10" s="54" t="s">
        <v>31</v>
      </c>
    </row>
    <row r="11" spans="6:10" ht="15.75">
      <c r="F11" s="54" t="s">
        <v>30</v>
      </c>
      <c r="G11" s="54" t="s">
        <v>29</v>
      </c>
      <c r="H11" s="54"/>
      <c r="I11" s="54" t="s">
        <v>30</v>
      </c>
      <c r="J11" s="54" t="s">
        <v>29</v>
      </c>
    </row>
    <row r="12" spans="6:10" ht="15.75">
      <c r="F12" s="54" t="s">
        <v>28</v>
      </c>
      <c r="G12" s="54" t="s">
        <v>65</v>
      </c>
      <c r="H12" s="54"/>
      <c r="I12" s="54" t="s">
        <v>27</v>
      </c>
      <c r="J12" s="54" t="s">
        <v>66</v>
      </c>
    </row>
    <row r="13" spans="6:11" ht="15.75">
      <c r="F13" s="55" t="s">
        <v>137</v>
      </c>
      <c r="G13" s="55" t="s">
        <v>138</v>
      </c>
      <c r="H13" s="56"/>
      <c r="I13" s="55" t="s">
        <v>137</v>
      </c>
      <c r="J13" s="55" t="s">
        <v>138</v>
      </c>
      <c r="K13" s="11"/>
    </row>
    <row r="14" spans="6:10" ht="15.75">
      <c r="F14" s="57" t="s">
        <v>16</v>
      </c>
      <c r="G14" s="57" t="s">
        <v>16</v>
      </c>
      <c r="H14" s="57"/>
      <c r="I14" s="57" t="s">
        <v>16</v>
      </c>
      <c r="J14" s="57" t="s">
        <v>16</v>
      </c>
    </row>
    <row r="15" spans="6:10" ht="15.75">
      <c r="F15" s="11"/>
      <c r="G15" s="11"/>
      <c r="H15" s="11"/>
      <c r="I15" s="11"/>
      <c r="J15" s="11"/>
    </row>
    <row r="16" spans="1:13" ht="33.75" customHeight="1">
      <c r="A16" s="9" t="s">
        <v>52</v>
      </c>
      <c r="F16" s="36">
        <v>31718</v>
      </c>
      <c r="G16" s="63">
        <v>27971</v>
      </c>
      <c r="H16" s="58"/>
      <c r="I16" s="36">
        <v>90769</v>
      </c>
      <c r="J16" s="63">
        <v>83890</v>
      </c>
      <c r="K16" s="10"/>
      <c r="L16" s="9"/>
      <c r="M16" s="10"/>
    </row>
    <row r="17" spans="1:13" ht="33.75" customHeight="1">
      <c r="A17" s="9" t="s">
        <v>26</v>
      </c>
      <c r="F17" s="38">
        <v>-27026</v>
      </c>
      <c r="G17" s="39">
        <v>-23500</v>
      </c>
      <c r="H17" s="58"/>
      <c r="I17" s="38">
        <v>-77962</v>
      </c>
      <c r="J17" s="39">
        <v>-72078</v>
      </c>
      <c r="K17" s="10"/>
      <c r="L17" s="9"/>
      <c r="M17" s="10"/>
    </row>
    <row r="18" spans="1:13" ht="33.75" customHeight="1">
      <c r="A18" s="9" t="s">
        <v>25</v>
      </c>
      <c r="F18" s="36">
        <f>+F16+F17</f>
        <v>4692</v>
      </c>
      <c r="G18" s="36">
        <f>+G16+G17</f>
        <v>4471</v>
      </c>
      <c r="H18" s="58"/>
      <c r="I18" s="36">
        <f>+I16+I17</f>
        <v>12807</v>
      </c>
      <c r="J18" s="36">
        <f>+J16+J17</f>
        <v>11812</v>
      </c>
      <c r="L18" s="9"/>
      <c r="M18" s="10"/>
    </row>
    <row r="19" spans="1:13" ht="33.75" customHeight="1">
      <c r="A19" s="9" t="s">
        <v>24</v>
      </c>
      <c r="F19" s="36">
        <v>84</v>
      </c>
      <c r="G19" s="63">
        <v>44</v>
      </c>
      <c r="H19" s="58"/>
      <c r="I19" s="36">
        <v>401</v>
      </c>
      <c r="J19" s="63">
        <v>173</v>
      </c>
      <c r="L19" s="9"/>
      <c r="M19" s="10"/>
    </row>
    <row r="20" spans="1:13" ht="33.75" customHeight="1">
      <c r="A20" s="9" t="s">
        <v>71</v>
      </c>
      <c r="F20" s="36">
        <v>-1888</v>
      </c>
      <c r="G20" s="63">
        <v>-1957</v>
      </c>
      <c r="H20" s="58"/>
      <c r="I20" s="36">
        <f>-2303-3883+72</f>
        <v>-6114</v>
      </c>
      <c r="J20" s="63">
        <v>-5525</v>
      </c>
      <c r="L20" s="9"/>
      <c r="M20" s="10"/>
    </row>
    <row r="21" spans="1:13" ht="33.75" customHeight="1">
      <c r="A21" s="9" t="s">
        <v>23</v>
      </c>
      <c r="F21" s="36">
        <v>-47</v>
      </c>
      <c r="G21" s="63">
        <v>-67</v>
      </c>
      <c r="H21" s="58"/>
      <c r="I21" s="36">
        <v>-142</v>
      </c>
      <c r="J21" s="63">
        <v>-164</v>
      </c>
      <c r="L21" s="9"/>
      <c r="M21" s="10"/>
    </row>
    <row r="22" spans="1:13" ht="33.75" customHeight="1">
      <c r="A22" s="9" t="s">
        <v>110</v>
      </c>
      <c r="F22" s="38">
        <v>1</v>
      </c>
      <c r="G22" s="39">
        <v>0</v>
      </c>
      <c r="H22" s="11"/>
      <c r="I22" s="38">
        <v>113</v>
      </c>
      <c r="J22" s="39">
        <v>89</v>
      </c>
      <c r="L22" s="9"/>
      <c r="M22" s="10"/>
    </row>
    <row r="23" spans="1:13" ht="33.75" customHeight="1">
      <c r="A23" s="9" t="s">
        <v>81</v>
      </c>
      <c r="F23" s="36">
        <f>+SUM(F18:F22)</f>
        <v>2842</v>
      </c>
      <c r="G23" s="36">
        <f>+SUM(G18:G22)</f>
        <v>2491</v>
      </c>
      <c r="H23" s="58"/>
      <c r="I23" s="36">
        <f>+SUM(I18:I22)</f>
        <v>7065</v>
      </c>
      <c r="J23" s="36">
        <f>+SUM(J18:J22)</f>
        <v>6385</v>
      </c>
      <c r="L23" s="9"/>
      <c r="M23" s="10"/>
    </row>
    <row r="24" spans="1:13" ht="33.75" customHeight="1">
      <c r="A24" s="9" t="s">
        <v>22</v>
      </c>
      <c r="F24" s="38">
        <v>-822</v>
      </c>
      <c r="G24" s="39">
        <v>-331</v>
      </c>
      <c r="H24" s="58"/>
      <c r="I24" s="38">
        <v>-2086</v>
      </c>
      <c r="J24" s="38">
        <v>-1387</v>
      </c>
      <c r="L24" s="9"/>
      <c r="M24" s="10"/>
    </row>
    <row r="25" spans="1:13" ht="33.75" customHeight="1">
      <c r="A25" s="9" t="s">
        <v>82</v>
      </c>
      <c r="F25" s="66">
        <f>+F23+F24</f>
        <v>2020</v>
      </c>
      <c r="G25" s="66">
        <f>+G23+G24</f>
        <v>2160</v>
      </c>
      <c r="H25" s="58"/>
      <c r="I25" s="66">
        <f>+I23+I24</f>
        <v>4979</v>
      </c>
      <c r="J25" s="66">
        <f>+J23+J24</f>
        <v>4998</v>
      </c>
      <c r="L25" s="9"/>
      <c r="M25" s="10"/>
    </row>
    <row r="26" spans="1:13" ht="33.75" customHeight="1">
      <c r="A26" s="9" t="s">
        <v>131</v>
      </c>
      <c r="F26" s="36"/>
      <c r="G26" s="36"/>
      <c r="H26" s="11"/>
      <c r="I26" s="36"/>
      <c r="J26" s="36"/>
      <c r="L26" s="9"/>
      <c r="M26" s="10"/>
    </row>
    <row r="27" spans="2:13" ht="19.5" customHeight="1">
      <c r="B27" s="1" t="s">
        <v>90</v>
      </c>
      <c r="F27" s="38">
        <v>-122</v>
      </c>
      <c r="G27" s="38">
        <v>277</v>
      </c>
      <c r="H27" s="11"/>
      <c r="I27" s="38">
        <v>-151</v>
      </c>
      <c r="J27" s="38">
        <v>275</v>
      </c>
      <c r="L27" s="9"/>
      <c r="M27" s="10"/>
    </row>
    <row r="28" spans="1:13" ht="33.75" customHeight="1" thickBot="1">
      <c r="A28" s="9" t="s">
        <v>99</v>
      </c>
      <c r="F28" s="68">
        <f>+F25+F27</f>
        <v>1898</v>
      </c>
      <c r="G28" s="68">
        <f>+G25+G27</f>
        <v>2437</v>
      </c>
      <c r="H28" s="11"/>
      <c r="I28" s="68">
        <f>+I25+I27</f>
        <v>4828</v>
      </c>
      <c r="J28" s="68">
        <f>+J25+J27</f>
        <v>5273</v>
      </c>
      <c r="L28" s="9"/>
      <c r="M28" s="10"/>
    </row>
    <row r="29" spans="6:13" ht="10.5" customHeight="1" thickTop="1">
      <c r="F29" s="36"/>
      <c r="G29" s="36"/>
      <c r="H29" s="11"/>
      <c r="I29" s="36"/>
      <c r="J29" s="36"/>
      <c r="L29" s="9"/>
      <c r="M29" s="10"/>
    </row>
    <row r="30" spans="1:13" ht="33.75" customHeight="1">
      <c r="A30" s="9" t="s">
        <v>83</v>
      </c>
      <c r="F30" s="36"/>
      <c r="G30" s="36"/>
      <c r="H30" s="11"/>
      <c r="I30" s="36"/>
      <c r="J30" s="36"/>
      <c r="L30" s="9"/>
      <c r="M30" s="10"/>
    </row>
    <row r="31" spans="2:13" ht="16.5" thickBot="1">
      <c r="B31" s="1" t="s">
        <v>85</v>
      </c>
      <c r="F31" s="68">
        <f>+F25</f>
        <v>2020</v>
      </c>
      <c r="G31" s="68">
        <f>+G25</f>
        <v>2160</v>
      </c>
      <c r="H31" s="11"/>
      <c r="I31" s="68">
        <f>+I25</f>
        <v>4979</v>
      </c>
      <c r="J31" s="68">
        <f>+J25</f>
        <v>4998</v>
      </c>
      <c r="L31" s="9"/>
      <c r="M31" s="10"/>
    </row>
    <row r="32" spans="6:10" ht="19.5" customHeight="1" thickTop="1">
      <c r="F32" s="36"/>
      <c r="G32" s="36"/>
      <c r="H32" s="11"/>
      <c r="I32" s="36"/>
      <c r="J32" s="36"/>
    </row>
    <row r="33" spans="1:15" ht="33.75" customHeight="1">
      <c r="A33" s="9" t="s">
        <v>91</v>
      </c>
      <c r="F33" s="36"/>
      <c r="G33" s="36"/>
      <c r="H33" s="11"/>
      <c r="I33" s="36"/>
      <c r="J33" s="36"/>
      <c r="O33" s="78"/>
    </row>
    <row r="34" spans="2:10" ht="16.5" thickBot="1">
      <c r="B34" s="1" t="s">
        <v>85</v>
      </c>
      <c r="F34" s="68">
        <f>+F28</f>
        <v>1898</v>
      </c>
      <c r="G34" s="68">
        <f>+G28</f>
        <v>2437</v>
      </c>
      <c r="H34" s="11"/>
      <c r="I34" s="68">
        <f>+I28</f>
        <v>4828</v>
      </c>
      <c r="J34" s="68">
        <f>+J28</f>
        <v>5273</v>
      </c>
    </row>
    <row r="35" spans="6:10" ht="16.5" customHeight="1" thickTop="1">
      <c r="F35" s="11"/>
      <c r="G35" s="11"/>
      <c r="H35" s="11"/>
      <c r="I35" s="11"/>
      <c r="J35" s="11"/>
    </row>
    <row r="36" ht="33.75" customHeight="1">
      <c r="A36" s="9" t="s">
        <v>21</v>
      </c>
    </row>
    <row r="37" spans="1:10" ht="33" customHeight="1">
      <c r="A37" s="9" t="s">
        <v>20</v>
      </c>
      <c r="F37" s="9">
        <v>0.6</v>
      </c>
      <c r="G37" s="69">
        <v>0.91</v>
      </c>
      <c r="I37" s="9">
        <v>1.42</v>
      </c>
      <c r="J37" s="9">
        <v>2.1</v>
      </c>
    </row>
    <row r="38" spans="1:10" ht="33" customHeight="1">
      <c r="A38" s="9" t="s">
        <v>19</v>
      </c>
      <c r="F38" s="9">
        <v>0.6</v>
      </c>
      <c r="G38" s="69">
        <v>0.88</v>
      </c>
      <c r="I38" s="9">
        <v>1.42</v>
      </c>
      <c r="J38" s="9">
        <v>2.05</v>
      </c>
    </row>
    <row r="39" ht="33" customHeight="1">
      <c r="A39" s="67"/>
    </row>
    <row r="40" ht="15.75">
      <c r="A40" s="9" t="s">
        <v>74</v>
      </c>
    </row>
    <row r="41" ht="15.75">
      <c r="A41" s="9" t="s">
        <v>149</v>
      </c>
    </row>
    <row r="42" ht="34.5" customHeight="1"/>
  </sheetData>
  <sheetProtection/>
  <printOptions/>
  <pageMargins left="0.56" right="0.54" top="1" bottom="0.65" header="0.5" footer="0.5"/>
  <pageSetup cellComments="asDisplayed" fitToHeight="1" fitToWidth="1" horizontalDpi="600" verticalDpi="600" orientation="portrait" paperSize="9" scale="6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75" zoomScaleNormal="75" zoomScalePageLayoutView="0" workbookViewId="0" topLeftCell="A1">
      <selection activeCell="B54" sqref="B54"/>
    </sheetView>
  </sheetViews>
  <sheetFormatPr defaultColWidth="9.140625" defaultRowHeight="12.75"/>
  <cols>
    <col min="1" max="1" width="5.140625" style="9" customWidth="1"/>
    <col min="2" max="2" width="61.00390625" style="13" customWidth="1"/>
    <col min="3" max="3" width="5.421875" style="1" customWidth="1"/>
    <col min="4" max="4" width="20.28125" style="1" customWidth="1"/>
    <col min="5" max="5" width="4.8515625" style="1" customWidth="1"/>
    <col min="6" max="6" width="20.28125" style="1" customWidth="1"/>
    <col min="7" max="7" width="2.7109375" style="1" customWidth="1"/>
    <col min="8" max="8" width="0" style="1" hidden="1" customWidth="1"/>
    <col min="9" max="16384" width="9.140625" style="1" customWidth="1"/>
  </cols>
  <sheetData>
    <row r="1" ht="15.75">
      <c r="A1" s="42" t="s">
        <v>69</v>
      </c>
    </row>
    <row r="2" ht="15.75">
      <c r="A2" s="9" t="s">
        <v>18</v>
      </c>
    </row>
    <row r="3" ht="15.75">
      <c r="A3" s="45"/>
    </row>
    <row r="4" spans="1:6" ht="15.75">
      <c r="A4" s="46" t="s">
        <v>72</v>
      </c>
      <c r="B4" s="14"/>
      <c r="C4" s="11"/>
      <c r="D4" s="11"/>
      <c r="E4" s="11"/>
      <c r="F4" s="11"/>
    </row>
    <row r="5" spans="1:6" ht="15.75">
      <c r="A5" s="46" t="s">
        <v>133</v>
      </c>
      <c r="B5" s="14"/>
      <c r="C5" s="11"/>
      <c r="D5" s="11"/>
      <c r="E5" s="11"/>
      <c r="F5" s="11"/>
    </row>
    <row r="6" spans="1:6" ht="15.75">
      <c r="A6" s="46" t="s">
        <v>17</v>
      </c>
      <c r="B6" s="15"/>
      <c r="C6" s="11"/>
      <c r="D6" s="16"/>
      <c r="E6" s="16"/>
      <c r="F6" s="16"/>
    </row>
    <row r="7" spans="1:6" ht="15.75">
      <c r="A7" s="46"/>
      <c r="B7" s="15"/>
      <c r="C7" s="11"/>
      <c r="D7" s="16"/>
      <c r="E7" s="16"/>
      <c r="F7" s="16"/>
    </row>
    <row r="8" spans="1:6" ht="16.5" thickBot="1">
      <c r="A8" s="46"/>
      <c r="B8" s="15"/>
      <c r="C8" s="11"/>
      <c r="D8" s="16"/>
      <c r="E8" s="16"/>
      <c r="F8" s="16"/>
    </row>
    <row r="9" spans="1:6" ht="15.75">
      <c r="A9" s="47"/>
      <c r="B9" s="15"/>
      <c r="C9" s="11"/>
      <c r="D9" s="17" t="s">
        <v>134</v>
      </c>
      <c r="E9" s="16"/>
      <c r="F9" s="17" t="s">
        <v>107</v>
      </c>
    </row>
    <row r="10" spans="1:6" ht="16.5" thickBot="1">
      <c r="A10" s="47"/>
      <c r="B10" s="15"/>
      <c r="C10" s="11"/>
      <c r="D10" s="18" t="s">
        <v>16</v>
      </c>
      <c r="E10" s="16"/>
      <c r="F10" s="18" t="s">
        <v>16</v>
      </c>
    </row>
    <row r="11" spans="1:6" ht="15.75">
      <c r="A11" s="46" t="s">
        <v>15</v>
      </c>
      <c r="C11" s="11"/>
      <c r="D11" s="19"/>
      <c r="E11" s="19"/>
      <c r="F11" s="19"/>
    </row>
    <row r="12" spans="1:6" ht="15.75">
      <c r="A12" s="45"/>
      <c r="B12" s="20" t="s">
        <v>14</v>
      </c>
      <c r="C12" s="11"/>
      <c r="D12" s="19"/>
      <c r="E12" s="19"/>
      <c r="F12" s="19"/>
    </row>
    <row r="13" spans="1:9" ht="15.75">
      <c r="A13" s="47"/>
      <c r="B13" s="15" t="s">
        <v>13</v>
      </c>
      <c r="C13" s="11"/>
      <c r="D13" s="21">
        <v>20014</v>
      </c>
      <c r="E13" s="19"/>
      <c r="F13" s="21">
        <v>19863</v>
      </c>
      <c r="H13" s="41">
        <f>+D13-F13</f>
        <v>151</v>
      </c>
      <c r="I13" s="41"/>
    </row>
    <row r="14" spans="1:9" ht="15.75">
      <c r="A14" s="47"/>
      <c r="B14" s="15" t="s">
        <v>64</v>
      </c>
      <c r="C14" s="11"/>
      <c r="D14" s="22">
        <v>532</v>
      </c>
      <c r="E14" s="19"/>
      <c r="F14" s="22">
        <v>537</v>
      </c>
      <c r="H14" s="41">
        <f>+D14-F14</f>
        <v>-5</v>
      </c>
      <c r="I14" s="41"/>
    </row>
    <row r="15" spans="1:9" ht="15.75">
      <c r="A15" s="47"/>
      <c r="B15" s="15" t="s">
        <v>59</v>
      </c>
      <c r="C15" s="11"/>
      <c r="D15" s="23">
        <v>4472</v>
      </c>
      <c r="E15" s="19"/>
      <c r="F15" s="23">
        <v>4510</v>
      </c>
      <c r="H15" s="41">
        <f>+D15-F15</f>
        <v>-38</v>
      </c>
      <c r="I15" s="41"/>
    </row>
    <row r="16" spans="1:9" ht="15.75">
      <c r="A16" s="47"/>
      <c r="B16" s="15"/>
      <c r="C16" s="11"/>
      <c r="D16" s="23">
        <f>SUM(D13:D15)</f>
        <v>25018</v>
      </c>
      <c r="E16" s="19"/>
      <c r="F16" s="23">
        <f>SUM(F13:F15)</f>
        <v>24910</v>
      </c>
      <c r="I16" s="41"/>
    </row>
    <row r="17" spans="1:9" ht="15.75">
      <c r="A17" s="47"/>
      <c r="B17" s="15"/>
      <c r="C17" s="11"/>
      <c r="D17" s="19"/>
      <c r="E17" s="19"/>
      <c r="F17" s="19"/>
      <c r="I17" s="41"/>
    </row>
    <row r="18" spans="1:9" ht="15.75">
      <c r="A18" s="45"/>
      <c r="B18" s="20" t="s">
        <v>12</v>
      </c>
      <c r="C18" s="11"/>
      <c r="D18" s="19"/>
      <c r="E18" s="19"/>
      <c r="F18" s="19"/>
      <c r="I18" s="41"/>
    </row>
    <row r="19" spans="1:9" ht="15.75">
      <c r="A19" s="47"/>
      <c r="B19" s="15" t="s">
        <v>11</v>
      </c>
      <c r="C19" s="11"/>
      <c r="D19" s="21">
        <v>12270</v>
      </c>
      <c r="E19" s="19"/>
      <c r="F19" s="21">
        <v>12604</v>
      </c>
      <c r="H19" s="41">
        <f>+D19-F19</f>
        <v>-334</v>
      </c>
      <c r="I19" s="41"/>
    </row>
    <row r="20" spans="1:9" ht="15.75">
      <c r="A20" s="47"/>
      <c r="B20" s="15" t="s">
        <v>76</v>
      </c>
      <c r="C20" s="11"/>
      <c r="D20" s="22">
        <v>24516</v>
      </c>
      <c r="E20" s="19"/>
      <c r="F20" s="22">
        <v>18455</v>
      </c>
      <c r="H20" s="41">
        <f>+D20-F20</f>
        <v>6061</v>
      </c>
      <c r="I20" s="41"/>
    </row>
    <row r="21" spans="1:9" ht="15.75">
      <c r="A21" s="47"/>
      <c r="B21" s="15" t="s">
        <v>10</v>
      </c>
      <c r="C21" s="11"/>
      <c r="D21" s="22">
        <v>160</v>
      </c>
      <c r="E21" s="19"/>
      <c r="F21" s="22">
        <v>593</v>
      </c>
      <c r="H21" s="41">
        <f>+D21-F21</f>
        <v>-433</v>
      </c>
      <c r="I21" s="41"/>
    </row>
    <row r="22" spans="1:9" ht="15.75">
      <c r="A22" s="47"/>
      <c r="B22" s="15" t="s">
        <v>77</v>
      </c>
      <c r="C22" s="11"/>
      <c r="D22" s="23">
        <v>27206</v>
      </c>
      <c r="E22" s="19"/>
      <c r="F22" s="23">
        <v>12697</v>
      </c>
      <c r="H22" s="41">
        <f>+D22-F22</f>
        <v>14509</v>
      </c>
      <c r="I22" s="41"/>
    </row>
    <row r="23" spans="1:9" ht="15.75">
      <c r="A23" s="47"/>
      <c r="B23" s="15"/>
      <c r="C23" s="11"/>
      <c r="D23" s="23">
        <f>SUM(D19:D22)</f>
        <v>64152</v>
      </c>
      <c r="E23" s="19"/>
      <c r="F23" s="23">
        <f>SUM(F19:F22)</f>
        <v>44349</v>
      </c>
      <c r="I23" s="41"/>
    </row>
    <row r="24" spans="1:9" ht="15.75">
      <c r="A24" s="47"/>
      <c r="B24" s="15"/>
      <c r="C24" s="11"/>
      <c r="D24" s="19"/>
      <c r="E24" s="19"/>
      <c r="F24" s="19"/>
      <c r="I24" s="41"/>
    </row>
    <row r="25" spans="1:9" ht="16.5" thickBot="1">
      <c r="A25" s="48" t="s">
        <v>8</v>
      </c>
      <c r="B25" s="15"/>
      <c r="C25" s="11"/>
      <c r="D25" s="24">
        <f>+D23+D16</f>
        <v>89170</v>
      </c>
      <c r="E25" s="19"/>
      <c r="F25" s="24">
        <f>+F23+F16</f>
        <v>69259</v>
      </c>
      <c r="I25" s="41"/>
    </row>
    <row r="26" spans="1:9" ht="16.5" thickTop="1">
      <c r="A26" s="47"/>
      <c r="B26" s="20"/>
      <c r="C26" s="11"/>
      <c r="D26" s="19"/>
      <c r="E26" s="19"/>
      <c r="F26" s="19"/>
      <c r="I26" s="41"/>
    </row>
    <row r="27" spans="1:9" ht="15.75">
      <c r="A27" s="46" t="s">
        <v>7</v>
      </c>
      <c r="C27" s="11"/>
      <c r="D27" s="19"/>
      <c r="E27" s="19"/>
      <c r="F27" s="19"/>
      <c r="I27" s="41"/>
    </row>
    <row r="28" spans="1:9" ht="15.75">
      <c r="A28" s="47"/>
      <c r="B28" s="20" t="s">
        <v>87</v>
      </c>
      <c r="C28" s="11"/>
      <c r="D28" s="19"/>
      <c r="E28" s="19"/>
      <c r="F28" s="19"/>
      <c r="I28" s="41"/>
    </row>
    <row r="29" spans="1:9" ht="15.75">
      <c r="A29" s="47"/>
      <c r="B29" s="15" t="s">
        <v>6</v>
      </c>
      <c r="C29" s="11"/>
      <c r="D29" s="19">
        <f>+EQUITY!B23</f>
        <v>38038</v>
      </c>
      <c r="E29" s="19"/>
      <c r="F29" s="19">
        <v>28515</v>
      </c>
      <c r="H29" s="41">
        <f>+D29-F29</f>
        <v>9523</v>
      </c>
      <c r="I29" s="41"/>
    </row>
    <row r="30" spans="1:9" ht="15.75">
      <c r="A30" s="47"/>
      <c r="B30" s="15" t="s">
        <v>79</v>
      </c>
      <c r="C30" s="11"/>
      <c r="D30" s="19">
        <f>+SUM(EQUITY!C23:F23)</f>
        <v>34334</v>
      </c>
      <c r="E30" s="19"/>
      <c r="F30" s="19">
        <v>25353</v>
      </c>
      <c r="H30" s="41">
        <f>+D30-F30</f>
        <v>8981</v>
      </c>
      <c r="I30" s="41"/>
    </row>
    <row r="31" spans="1:9" ht="15.75">
      <c r="A31" s="47"/>
      <c r="B31" s="20"/>
      <c r="C31" s="11"/>
      <c r="D31" s="19"/>
      <c r="E31" s="19"/>
      <c r="F31" s="19"/>
      <c r="I31" s="41"/>
    </row>
    <row r="32" spans="1:9" ht="15.75">
      <c r="A32" s="48" t="s">
        <v>57</v>
      </c>
      <c r="B32" s="20"/>
      <c r="C32" s="11"/>
      <c r="D32" s="40">
        <f>SUM(D29:D31)</f>
        <v>72372</v>
      </c>
      <c r="E32" s="19"/>
      <c r="F32" s="40">
        <f>SUM(F29:F31)</f>
        <v>53868</v>
      </c>
      <c r="I32" s="41"/>
    </row>
    <row r="33" spans="1:9" ht="15.75">
      <c r="A33" s="47"/>
      <c r="B33" s="20"/>
      <c r="C33" s="11"/>
      <c r="D33" s="19"/>
      <c r="E33" s="19"/>
      <c r="F33" s="19"/>
      <c r="I33" s="41"/>
    </row>
    <row r="34" spans="1:9" ht="15.75">
      <c r="A34" s="47"/>
      <c r="B34" s="20" t="s">
        <v>5</v>
      </c>
      <c r="C34" s="11"/>
      <c r="D34" s="19"/>
      <c r="E34" s="19"/>
      <c r="F34" s="19"/>
      <c r="I34" s="41"/>
    </row>
    <row r="35" spans="1:9" ht="15.75">
      <c r="A35" s="47"/>
      <c r="B35" s="15" t="s">
        <v>4</v>
      </c>
      <c r="C35" s="11"/>
      <c r="D35" s="21">
        <v>743</v>
      </c>
      <c r="E35" s="19"/>
      <c r="F35" s="21">
        <v>1023</v>
      </c>
      <c r="H35" s="41">
        <f>+D35-F35</f>
        <v>-280</v>
      </c>
      <c r="I35" s="41"/>
    </row>
    <row r="36" spans="1:9" ht="15.75">
      <c r="A36" s="47"/>
      <c r="B36" s="15" t="s">
        <v>3</v>
      </c>
      <c r="C36" s="11"/>
      <c r="D36" s="23">
        <v>1435</v>
      </c>
      <c r="E36" s="19"/>
      <c r="F36" s="23">
        <v>1362</v>
      </c>
      <c r="H36" s="41">
        <f>+D36-F36</f>
        <v>73</v>
      </c>
      <c r="I36" s="41"/>
    </row>
    <row r="37" spans="1:9" ht="15.75">
      <c r="A37" s="47"/>
      <c r="B37" s="20"/>
      <c r="C37" s="11"/>
      <c r="D37" s="19">
        <f>SUM(D35:D36)</f>
        <v>2178</v>
      </c>
      <c r="E37" s="19"/>
      <c r="F37" s="19">
        <f>SUM(F35:F36)</f>
        <v>2385</v>
      </c>
      <c r="I37" s="41"/>
    </row>
    <row r="38" spans="1:9" ht="15.75">
      <c r="A38" s="47"/>
      <c r="B38" s="20"/>
      <c r="C38" s="11"/>
      <c r="D38" s="19"/>
      <c r="E38" s="19"/>
      <c r="F38" s="19"/>
      <c r="I38" s="41"/>
    </row>
    <row r="39" spans="1:9" ht="15.75">
      <c r="A39" s="47"/>
      <c r="B39" s="20" t="s">
        <v>2</v>
      </c>
      <c r="C39" s="11"/>
      <c r="D39" s="19"/>
      <c r="E39" s="19"/>
      <c r="F39" s="19"/>
      <c r="I39" s="41"/>
    </row>
    <row r="40" spans="1:9" ht="15.75">
      <c r="A40" s="47"/>
      <c r="B40" s="15" t="s">
        <v>78</v>
      </c>
      <c r="C40" s="11"/>
      <c r="D40" s="21">
        <v>13496</v>
      </c>
      <c r="E40" s="19"/>
      <c r="F40" s="21">
        <v>11901</v>
      </c>
      <c r="H40" s="41">
        <f>+D40-F40</f>
        <v>1595</v>
      </c>
      <c r="I40" s="41"/>
    </row>
    <row r="41" spans="1:9" ht="15.75">
      <c r="A41" s="47"/>
      <c r="B41" s="15" t="s">
        <v>1</v>
      </c>
      <c r="C41" s="11"/>
      <c r="D41" s="22">
        <v>372</v>
      </c>
      <c r="E41" s="19"/>
      <c r="F41" s="22">
        <v>1105</v>
      </c>
      <c r="H41" s="41">
        <f>+D41-F41</f>
        <v>-733</v>
      </c>
      <c r="I41" s="41"/>
    </row>
    <row r="42" spans="1:9" ht="15.75">
      <c r="A42" s="47"/>
      <c r="B42" s="15" t="s">
        <v>53</v>
      </c>
      <c r="C42" s="11"/>
      <c r="D42" s="23">
        <v>752</v>
      </c>
      <c r="E42" s="19"/>
      <c r="F42" s="23">
        <v>0</v>
      </c>
      <c r="H42" s="41">
        <f>+D42-F42</f>
        <v>752</v>
      </c>
      <c r="I42" s="41"/>
    </row>
    <row r="43" spans="1:6" ht="15.75">
      <c r="A43" s="47"/>
      <c r="B43" s="20"/>
      <c r="C43" s="11"/>
      <c r="D43" s="19">
        <f>SUM(D40:D42)</f>
        <v>14620</v>
      </c>
      <c r="E43" s="19"/>
      <c r="F43" s="19">
        <f>SUM(F40:F42)</f>
        <v>13006</v>
      </c>
    </row>
    <row r="44" spans="1:6" ht="15.75">
      <c r="A44" s="47"/>
      <c r="B44" s="20"/>
      <c r="C44" s="11"/>
      <c r="D44" s="19"/>
      <c r="E44" s="19"/>
      <c r="F44" s="19"/>
    </row>
    <row r="45" spans="1:6" ht="15.75">
      <c r="A45" s="48" t="s">
        <v>58</v>
      </c>
      <c r="B45" s="20"/>
      <c r="C45" s="11"/>
      <c r="D45" s="40">
        <f>+D43+D37</f>
        <v>16798</v>
      </c>
      <c r="E45" s="19"/>
      <c r="F45" s="40">
        <f>+F43+F37</f>
        <v>15391</v>
      </c>
    </row>
    <row r="46" spans="1:6" ht="15.75">
      <c r="A46" s="47"/>
      <c r="D46" s="11"/>
      <c r="E46" s="11"/>
      <c r="F46" s="11"/>
    </row>
    <row r="47" spans="1:6" ht="16.5" thickBot="1">
      <c r="A47" s="48" t="s">
        <v>0</v>
      </c>
      <c r="B47" s="20"/>
      <c r="C47" s="11"/>
      <c r="D47" s="24">
        <f>+D45+D32</f>
        <v>89170</v>
      </c>
      <c r="E47" s="19"/>
      <c r="F47" s="24">
        <f>+F45+F32</f>
        <v>69259</v>
      </c>
    </row>
    <row r="48" spans="1:6" ht="16.5" thickTop="1">
      <c r="A48" s="47"/>
      <c r="B48" s="20"/>
      <c r="C48" s="11"/>
      <c r="D48" s="25"/>
      <c r="E48" s="19"/>
      <c r="F48" s="46"/>
    </row>
    <row r="49" spans="3:6" ht="15.75">
      <c r="C49" s="11"/>
      <c r="D49" s="19"/>
      <c r="E49" s="19"/>
      <c r="F49" s="45"/>
    </row>
    <row r="50" spans="1:6" ht="16.5" thickBot="1">
      <c r="A50" s="45" t="s">
        <v>86</v>
      </c>
      <c r="C50" s="11"/>
      <c r="D50" s="26">
        <f>+D32/(D29*10)</f>
        <v>0.19026236920973763</v>
      </c>
      <c r="E50" s="27"/>
      <c r="F50" s="26">
        <f>+F32/(F29*10)</f>
        <v>0.18891109942135717</v>
      </c>
    </row>
    <row r="51" spans="1:6" ht="15.75">
      <c r="A51" s="47"/>
      <c r="B51" s="15"/>
      <c r="C51" s="11"/>
      <c r="D51" s="19"/>
      <c r="E51" s="19"/>
      <c r="F51" s="19"/>
    </row>
    <row r="52" ht="15.75">
      <c r="A52" s="45"/>
    </row>
    <row r="53" ht="15.75">
      <c r="A53" s="45" t="s">
        <v>73</v>
      </c>
    </row>
    <row r="54" ht="15.75">
      <c r="A54" s="9" t="s">
        <v>149</v>
      </c>
    </row>
    <row r="55" ht="15.75">
      <c r="A55" s="45"/>
    </row>
    <row r="56" ht="15.75">
      <c r="A56" s="45"/>
    </row>
    <row r="57" ht="15.75">
      <c r="A57" s="45"/>
    </row>
    <row r="58" ht="15.75">
      <c r="A58" s="45"/>
    </row>
    <row r="59" ht="15.75">
      <c r="A59" s="45"/>
    </row>
    <row r="60" ht="15.75">
      <c r="A60" s="45"/>
    </row>
    <row r="61" ht="15.75">
      <c r="A61" s="45"/>
    </row>
    <row r="62" ht="15.75">
      <c r="A62" s="45"/>
    </row>
    <row r="63" ht="15.75">
      <c r="A63" s="45"/>
    </row>
  </sheetData>
  <sheetProtection/>
  <printOptions/>
  <pageMargins left="0.75" right="0.75" top="1" bottom="1" header="0.5" footer="0.5"/>
  <pageSetup cellComments="asDisplayed" fitToHeight="1" fitToWidth="1" horizontalDpi="300" verticalDpi="300" orientation="portrait" scale="65" r:id="rId1"/>
  <headerFooter alignWithMargins="0">
    <oddFooter>&amp;R&amp;"Times New Roman,Regular"&amp;11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75" zoomScaleNormal="75" zoomScalePageLayoutView="0" workbookViewId="0" topLeftCell="A1">
      <selection activeCell="B21" sqref="B21"/>
    </sheetView>
  </sheetViews>
  <sheetFormatPr defaultColWidth="9.140625" defaultRowHeight="12.75"/>
  <cols>
    <col min="1" max="1" width="41.8515625" style="0" customWidth="1"/>
    <col min="2" max="7" width="17.00390625" style="0" customWidth="1"/>
  </cols>
  <sheetData>
    <row r="1" spans="1:7" ht="15.75">
      <c r="A1" s="42" t="s">
        <v>69</v>
      </c>
      <c r="B1" s="1"/>
      <c r="C1" s="1"/>
      <c r="D1" s="1"/>
      <c r="E1" s="1"/>
      <c r="F1" s="81"/>
      <c r="G1" s="81"/>
    </row>
    <row r="2" spans="1:7" ht="15.75">
      <c r="A2" s="9" t="s">
        <v>18</v>
      </c>
      <c r="B2" s="1"/>
      <c r="C2" s="1"/>
      <c r="D2" s="1"/>
      <c r="E2" s="1"/>
      <c r="F2" s="1"/>
      <c r="G2" s="1"/>
    </row>
    <row r="3" spans="1:7" ht="15.75">
      <c r="A3" s="9"/>
      <c r="B3" s="1"/>
      <c r="C3" s="1"/>
      <c r="D3" s="1"/>
      <c r="E3" s="1"/>
      <c r="F3" s="1"/>
      <c r="G3" s="1"/>
    </row>
    <row r="4" spans="1:7" ht="15.75">
      <c r="A4" s="42" t="s">
        <v>40</v>
      </c>
      <c r="B4" s="1"/>
      <c r="C4" s="1"/>
      <c r="D4" s="1"/>
      <c r="E4" s="1"/>
      <c r="F4" s="1"/>
      <c r="G4" s="1"/>
    </row>
    <row r="5" spans="1:7" ht="15.75">
      <c r="A5" s="42" t="s">
        <v>136</v>
      </c>
      <c r="B5" s="1"/>
      <c r="C5" s="1"/>
      <c r="D5" s="1"/>
      <c r="E5" s="1"/>
      <c r="F5" s="1"/>
      <c r="G5" s="1"/>
    </row>
    <row r="6" spans="1:7" ht="15.75">
      <c r="A6" s="42" t="s">
        <v>17</v>
      </c>
      <c r="B6" s="1"/>
      <c r="C6" s="1"/>
      <c r="D6" s="1"/>
      <c r="E6" s="1"/>
      <c r="F6" s="1"/>
      <c r="G6" s="1"/>
    </row>
    <row r="7" spans="1:7" ht="15.75">
      <c r="A7" s="42"/>
      <c r="B7" s="1"/>
      <c r="C7" s="1"/>
      <c r="D7" s="1"/>
      <c r="E7" s="1"/>
      <c r="F7" s="1"/>
      <c r="G7" s="1"/>
    </row>
    <row r="8" spans="1:7" ht="15.75">
      <c r="A8" s="42"/>
      <c r="B8" s="1"/>
      <c r="C8" s="1"/>
      <c r="D8" s="1"/>
      <c r="E8" s="1"/>
      <c r="F8" s="1"/>
      <c r="G8" s="1"/>
    </row>
    <row r="9" spans="1:7" ht="15.75">
      <c r="A9" s="59" t="s">
        <v>139</v>
      </c>
      <c r="B9" s="82" t="s">
        <v>88</v>
      </c>
      <c r="C9" s="83"/>
      <c r="D9" s="83"/>
      <c r="E9" s="83"/>
      <c r="F9" s="83"/>
      <c r="G9" s="84"/>
    </row>
    <row r="10" spans="1:7" ht="15.75">
      <c r="A10" s="9"/>
      <c r="B10" s="49"/>
      <c r="C10" s="50"/>
      <c r="D10" s="50"/>
      <c r="E10" s="50"/>
      <c r="F10" s="50"/>
      <c r="G10" s="51"/>
    </row>
    <row r="11" spans="1:7" ht="15.75">
      <c r="A11" s="9"/>
      <c r="B11" s="5" t="s">
        <v>39</v>
      </c>
      <c r="C11" s="28" t="s">
        <v>60</v>
      </c>
      <c r="D11" s="28" t="s">
        <v>96</v>
      </c>
      <c r="E11" s="28" t="s">
        <v>62</v>
      </c>
      <c r="F11" s="28" t="s">
        <v>38</v>
      </c>
      <c r="G11" s="28" t="s">
        <v>37</v>
      </c>
    </row>
    <row r="12" spans="1:7" ht="15.75">
      <c r="A12" s="9"/>
      <c r="B12" s="6" t="s">
        <v>36</v>
      </c>
      <c r="C12" s="29" t="s">
        <v>56</v>
      </c>
      <c r="D12" s="29" t="s">
        <v>97</v>
      </c>
      <c r="E12" s="29" t="s">
        <v>63</v>
      </c>
      <c r="F12" s="29" t="s">
        <v>35</v>
      </c>
      <c r="G12" s="30"/>
    </row>
    <row r="13" spans="1:7" ht="15.75">
      <c r="A13" s="9"/>
      <c r="B13" s="6"/>
      <c r="C13" s="29"/>
      <c r="D13" s="29"/>
      <c r="E13" s="29" t="s">
        <v>56</v>
      </c>
      <c r="F13" s="29"/>
      <c r="G13" s="30"/>
    </row>
    <row r="14" spans="1:7" ht="15.75">
      <c r="A14" s="9"/>
      <c r="B14" s="31" t="s">
        <v>16</v>
      </c>
      <c r="C14" s="32" t="s">
        <v>16</v>
      </c>
      <c r="D14" s="32" t="s">
        <v>16</v>
      </c>
      <c r="E14" s="32" t="s">
        <v>16</v>
      </c>
      <c r="F14" s="32" t="s">
        <v>16</v>
      </c>
      <c r="G14" s="32" t="s">
        <v>16</v>
      </c>
    </row>
    <row r="15" spans="1:7" ht="15.75">
      <c r="A15" s="9"/>
      <c r="B15" s="8"/>
      <c r="C15" s="30"/>
      <c r="D15" s="30"/>
      <c r="E15" s="30"/>
      <c r="F15" s="30"/>
      <c r="G15" s="30"/>
    </row>
    <row r="16" spans="1:7" ht="22.5" customHeight="1">
      <c r="A16" s="42" t="s">
        <v>119</v>
      </c>
      <c r="B16" s="33">
        <v>28515</v>
      </c>
      <c r="C16" s="34">
        <v>4057</v>
      </c>
      <c r="D16" s="34">
        <v>0</v>
      </c>
      <c r="E16" s="34">
        <v>229</v>
      </c>
      <c r="F16" s="34">
        <v>21067</v>
      </c>
      <c r="G16" s="34">
        <f>SUM(B16:F16)</f>
        <v>53868</v>
      </c>
    </row>
    <row r="17" spans="1:7" ht="22.5" customHeight="1">
      <c r="A17" s="9" t="s">
        <v>98</v>
      </c>
      <c r="B17" s="33">
        <v>9523</v>
      </c>
      <c r="C17" s="34">
        <v>-4057</v>
      </c>
      <c r="D17" s="34">
        <v>9646</v>
      </c>
      <c r="E17" s="34">
        <v>0</v>
      </c>
      <c r="F17" s="34">
        <v>1050</v>
      </c>
      <c r="G17" s="34">
        <f>SUM(B17:F17)</f>
        <v>16162</v>
      </c>
    </row>
    <row r="18" spans="1:7" ht="22.5" customHeight="1">
      <c r="A18" s="70" t="s">
        <v>106</v>
      </c>
      <c r="B18" s="71">
        <v>0</v>
      </c>
      <c r="C18" s="72">
        <v>0</v>
      </c>
      <c r="D18" s="72">
        <v>0</v>
      </c>
      <c r="E18" s="72">
        <v>0</v>
      </c>
      <c r="F18" s="72">
        <v>0</v>
      </c>
      <c r="G18" s="72">
        <f>SUM(B18:F18)</f>
        <v>0</v>
      </c>
    </row>
    <row r="19" spans="1:7" ht="22.5" customHeight="1">
      <c r="A19" s="73" t="s">
        <v>105</v>
      </c>
      <c r="B19" s="74">
        <v>0</v>
      </c>
      <c r="C19" s="75">
        <v>0</v>
      </c>
      <c r="D19" s="75">
        <v>0</v>
      </c>
      <c r="E19" s="75">
        <v>0</v>
      </c>
      <c r="F19" s="75">
        <v>-14</v>
      </c>
      <c r="G19" s="75">
        <f>SUM(B19:F19)</f>
        <v>-14</v>
      </c>
    </row>
    <row r="20" spans="1:7" ht="22.5" customHeight="1">
      <c r="A20" s="76"/>
      <c r="B20" s="33">
        <f aca="true" t="shared" si="0" ref="B20:G20">SUM(B18:B19)</f>
        <v>0</v>
      </c>
      <c r="C20" s="33">
        <f t="shared" si="0"/>
        <v>0</v>
      </c>
      <c r="D20" s="33">
        <f t="shared" si="0"/>
        <v>0</v>
      </c>
      <c r="E20" s="33">
        <f t="shared" si="0"/>
        <v>0</v>
      </c>
      <c r="F20" s="33">
        <f t="shared" si="0"/>
        <v>-14</v>
      </c>
      <c r="G20" s="33">
        <f t="shared" si="0"/>
        <v>-14</v>
      </c>
    </row>
    <row r="21" spans="1:7" ht="24" customHeight="1">
      <c r="A21" s="9" t="s">
        <v>130</v>
      </c>
      <c r="B21" s="33">
        <v>0</v>
      </c>
      <c r="C21" s="34">
        <v>0</v>
      </c>
      <c r="D21" s="34">
        <v>0</v>
      </c>
      <c r="E21" s="34">
        <v>-151</v>
      </c>
      <c r="F21" s="34">
        <f>+SCI!I25</f>
        <v>4979</v>
      </c>
      <c r="G21" s="34">
        <f>SUM(B21:F21)</f>
        <v>4828</v>
      </c>
    </row>
    <row r="22" spans="1:7" ht="24" customHeight="1">
      <c r="A22" s="9" t="s">
        <v>135</v>
      </c>
      <c r="B22" s="77">
        <v>0</v>
      </c>
      <c r="C22" s="34">
        <v>0</v>
      </c>
      <c r="D22" s="34">
        <v>0</v>
      </c>
      <c r="E22" s="34">
        <v>0</v>
      </c>
      <c r="F22" s="34">
        <v>-2472</v>
      </c>
      <c r="G22" s="34">
        <f>SUM(B22:F22)</f>
        <v>-2472</v>
      </c>
    </row>
    <row r="23" spans="1:7" ht="24" customHeight="1" thickBot="1">
      <c r="A23" s="9" t="s">
        <v>141</v>
      </c>
      <c r="B23" s="35">
        <f aca="true" t="shared" si="1" ref="B23:G23">+SUM(B20:B22,B16:B17)</f>
        <v>38038</v>
      </c>
      <c r="C23" s="35">
        <f t="shared" si="1"/>
        <v>0</v>
      </c>
      <c r="D23" s="35">
        <f t="shared" si="1"/>
        <v>9646</v>
      </c>
      <c r="E23" s="35">
        <f t="shared" si="1"/>
        <v>78</v>
      </c>
      <c r="F23" s="35">
        <f t="shared" si="1"/>
        <v>24610</v>
      </c>
      <c r="G23" s="35">
        <f t="shared" si="1"/>
        <v>72372</v>
      </c>
    </row>
    <row r="24" ht="13.5" thickTop="1"/>
    <row r="28" spans="1:7" ht="15.75">
      <c r="A28" s="59" t="s">
        <v>140</v>
      </c>
      <c r="B28" s="82" t="s">
        <v>88</v>
      </c>
      <c r="C28" s="83"/>
      <c r="D28" s="83"/>
      <c r="E28" s="83"/>
      <c r="F28" s="83"/>
      <c r="G28" s="84"/>
    </row>
    <row r="29" spans="1:7" ht="15.75">
      <c r="A29" s="9"/>
      <c r="B29" s="49"/>
      <c r="C29" s="50"/>
      <c r="D29" s="50"/>
      <c r="E29" s="50"/>
      <c r="F29" s="50"/>
      <c r="G29" s="51"/>
    </row>
    <row r="30" spans="1:7" ht="15.75">
      <c r="A30" s="9"/>
      <c r="B30" s="6" t="s">
        <v>39</v>
      </c>
      <c r="C30" s="29" t="s">
        <v>60</v>
      </c>
      <c r="D30" s="28" t="s">
        <v>96</v>
      </c>
      <c r="E30" s="29" t="s">
        <v>62</v>
      </c>
      <c r="F30" s="29" t="s">
        <v>38</v>
      </c>
      <c r="G30" s="29" t="s">
        <v>37</v>
      </c>
    </row>
    <row r="31" spans="1:7" ht="15.75">
      <c r="A31" s="9"/>
      <c r="B31" s="6" t="s">
        <v>36</v>
      </c>
      <c r="C31" s="29" t="s">
        <v>56</v>
      </c>
      <c r="D31" s="29" t="s">
        <v>97</v>
      </c>
      <c r="E31" s="29" t="s">
        <v>63</v>
      </c>
      <c r="F31" s="29" t="s">
        <v>35</v>
      </c>
      <c r="G31" s="30"/>
    </row>
    <row r="32" spans="1:7" ht="15.75">
      <c r="A32" s="9"/>
      <c r="B32" s="6"/>
      <c r="C32" s="29"/>
      <c r="D32" s="29"/>
      <c r="E32" s="29" t="s">
        <v>56</v>
      </c>
      <c r="F32" s="29"/>
      <c r="G32" s="30"/>
    </row>
    <row r="33" spans="1:7" ht="15.75">
      <c r="A33" s="9"/>
      <c r="B33" s="31" t="s">
        <v>16</v>
      </c>
      <c r="C33" s="32" t="s">
        <v>16</v>
      </c>
      <c r="D33" s="32" t="s">
        <v>16</v>
      </c>
      <c r="E33" s="32" t="s">
        <v>16</v>
      </c>
      <c r="F33" s="32" t="s">
        <v>16</v>
      </c>
      <c r="G33" s="32" t="s">
        <v>16</v>
      </c>
    </row>
    <row r="34" spans="1:7" ht="15.75">
      <c r="A34" s="9"/>
      <c r="B34" s="8"/>
      <c r="C34" s="30"/>
      <c r="D34" s="30"/>
      <c r="E34" s="30"/>
      <c r="F34" s="30"/>
      <c r="G34" s="30"/>
    </row>
    <row r="35" spans="1:7" ht="23.25" customHeight="1">
      <c r="A35" s="42" t="s">
        <v>89</v>
      </c>
      <c r="B35" s="33">
        <v>23762</v>
      </c>
      <c r="C35" s="34">
        <v>4057</v>
      </c>
      <c r="D35" s="34">
        <v>0</v>
      </c>
      <c r="E35" s="34">
        <v>-84</v>
      </c>
      <c r="F35" s="34">
        <v>19424</v>
      </c>
      <c r="G35" s="34">
        <f>SUM(B35:F35)</f>
        <v>47159</v>
      </c>
    </row>
    <row r="36" spans="1:7" ht="23.25" customHeight="1">
      <c r="A36" s="9" t="s">
        <v>98</v>
      </c>
      <c r="B36" s="33">
        <v>0</v>
      </c>
      <c r="C36" s="34" t="s">
        <v>125</v>
      </c>
      <c r="D36" s="34" t="s">
        <v>126</v>
      </c>
      <c r="E36" s="34">
        <v>0</v>
      </c>
      <c r="F36" s="34">
        <v>0</v>
      </c>
      <c r="G36" s="34">
        <f>SUM(B36:F36)</f>
        <v>0</v>
      </c>
    </row>
    <row r="37" spans="1:7" ht="23.25" customHeight="1">
      <c r="A37" s="9" t="s">
        <v>130</v>
      </c>
      <c r="B37" s="33">
        <v>0</v>
      </c>
      <c r="C37" s="34">
        <v>0</v>
      </c>
      <c r="D37" s="34">
        <v>0</v>
      </c>
      <c r="E37" s="34">
        <v>275</v>
      </c>
      <c r="F37" s="34">
        <v>4998</v>
      </c>
      <c r="G37" s="34">
        <f>SUM(B37:F37)</f>
        <v>5273</v>
      </c>
    </row>
    <row r="38" spans="1:7" ht="23.25" customHeight="1">
      <c r="A38" s="9" t="s">
        <v>135</v>
      </c>
      <c r="B38" s="77">
        <v>0</v>
      </c>
      <c r="C38" s="34">
        <v>0</v>
      </c>
      <c r="D38" s="34">
        <v>0</v>
      </c>
      <c r="E38" s="34">
        <v>0</v>
      </c>
      <c r="F38" s="34">
        <v>-831</v>
      </c>
      <c r="G38" s="34">
        <f>SUM(B38:F38)</f>
        <v>-831</v>
      </c>
    </row>
    <row r="39" spans="1:7" ht="23.25" customHeight="1" thickBot="1">
      <c r="A39" s="9" t="s">
        <v>142</v>
      </c>
      <c r="B39" s="35">
        <f aca="true" t="shared" si="2" ref="B39:G39">SUM(B35:B38)</f>
        <v>23762</v>
      </c>
      <c r="C39" s="35">
        <f t="shared" si="2"/>
        <v>4057</v>
      </c>
      <c r="D39" s="35" t="s">
        <v>126</v>
      </c>
      <c r="E39" s="35">
        <f t="shared" si="2"/>
        <v>191</v>
      </c>
      <c r="F39" s="35">
        <f t="shared" si="2"/>
        <v>23591</v>
      </c>
      <c r="G39" s="35">
        <f t="shared" si="2"/>
        <v>51601</v>
      </c>
    </row>
    <row r="40" spans="5:7" ht="13.5" thickTop="1">
      <c r="E40" s="79"/>
      <c r="F40" s="79"/>
      <c r="G40" s="79"/>
    </row>
    <row r="41" spans="5:7" ht="12.75">
      <c r="E41" s="79"/>
      <c r="F41" s="79"/>
      <c r="G41" s="79"/>
    </row>
    <row r="42" spans="1:7" ht="15.75">
      <c r="A42" s="9" t="s">
        <v>128</v>
      </c>
      <c r="E42" s="79"/>
      <c r="F42" s="79"/>
      <c r="G42" s="79"/>
    </row>
    <row r="43" ht="15.75">
      <c r="A43" s="9" t="s">
        <v>129</v>
      </c>
    </row>
    <row r="44" ht="15.75">
      <c r="A44" s="9"/>
    </row>
    <row r="45" ht="15.75">
      <c r="A45" s="9" t="s">
        <v>116</v>
      </c>
    </row>
    <row r="46" ht="15.75">
      <c r="A46" s="9" t="s">
        <v>149</v>
      </c>
    </row>
  </sheetData>
  <sheetProtection/>
  <mergeCells count="3">
    <mergeCell ref="F1:G1"/>
    <mergeCell ref="B9:G9"/>
    <mergeCell ref="B28:G28"/>
  </mergeCells>
  <printOptions/>
  <pageMargins left="0.7" right="0.7" top="0.75" bottom="0.75" header="0.3" footer="0.3"/>
  <pageSetup fitToHeight="1" fitToWidth="1" horizontalDpi="600" verticalDpi="600" orientation="portrait" paperSize="9" scale="62" r:id="rId1"/>
  <headerFooter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="75" zoomScaleNormal="75" zoomScalePageLayoutView="0" workbookViewId="0" topLeftCell="A1">
      <selection activeCell="A13" sqref="A13"/>
    </sheetView>
  </sheetViews>
  <sheetFormatPr defaultColWidth="9.140625" defaultRowHeight="12.75"/>
  <cols>
    <col min="1" max="1" width="75.8515625" style="9" customWidth="1"/>
    <col min="2" max="2" width="24.7109375" style="12" customWidth="1"/>
    <col min="3" max="3" width="3.57421875" style="1" customWidth="1"/>
    <col min="4" max="4" width="25.8515625" style="1" bestFit="1" customWidth="1"/>
    <col min="5" max="5" width="7.57421875" style="1" customWidth="1"/>
    <col min="6" max="16384" width="9.140625" style="1" customWidth="1"/>
  </cols>
  <sheetData>
    <row r="1" spans="1:4" ht="15.75">
      <c r="A1" s="42" t="s">
        <v>69</v>
      </c>
      <c r="B1" s="81"/>
      <c r="C1" s="81"/>
      <c r="D1" s="81"/>
    </row>
    <row r="2" ht="15.75">
      <c r="A2" s="9" t="s">
        <v>18</v>
      </c>
    </row>
    <row r="4" ht="15.75">
      <c r="A4" s="42" t="s">
        <v>75</v>
      </c>
    </row>
    <row r="5" ht="15.75">
      <c r="A5" s="42" t="s">
        <v>136</v>
      </c>
    </row>
    <row r="6" ht="15.75">
      <c r="A6" s="42" t="s">
        <v>17</v>
      </c>
    </row>
    <row r="7" spans="1:4" ht="15.75">
      <c r="A7" s="42"/>
      <c r="B7" s="60" t="s">
        <v>32</v>
      </c>
      <c r="D7" s="3" t="s">
        <v>31</v>
      </c>
    </row>
    <row r="8" spans="1:4" ht="15.75">
      <c r="A8" s="42"/>
      <c r="B8" s="60" t="s">
        <v>55</v>
      </c>
      <c r="D8" s="3" t="s">
        <v>29</v>
      </c>
    </row>
    <row r="9" spans="1:4" ht="15.75">
      <c r="A9" s="42"/>
      <c r="B9" s="60" t="s">
        <v>54</v>
      </c>
      <c r="D9" s="3" t="s">
        <v>67</v>
      </c>
    </row>
    <row r="10" spans="1:4" ht="15.75">
      <c r="A10" s="42"/>
      <c r="B10" s="61" t="s">
        <v>143</v>
      </c>
      <c r="C10" s="7"/>
      <c r="D10" s="52" t="s">
        <v>144</v>
      </c>
    </row>
    <row r="11" spans="2:4" ht="15.75">
      <c r="B11" s="60" t="s">
        <v>16</v>
      </c>
      <c r="D11" s="3" t="s">
        <v>16</v>
      </c>
    </row>
    <row r="12" ht="15.75">
      <c r="A12" s="42" t="s">
        <v>51</v>
      </c>
    </row>
    <row r="13" spans="1:4" ht="15.75">
      <c r="A13" s="9" t="s">
        <v>50</v>
      </c>
      <c r="B13" s="12">
        <f>+SCI!I23</f>
        <v>7065</v>
      </c>
      <c r="D13" s="37">
        <v>6385</v>
      </c>
    </row>
    <row r="14" spans="1:4" ht="15.75">
      <c r="A14" s="9" t="s">
        <v>49</v>
      </c>
      <c r="D14" s="12"/>
    </row>
    <row r="15" spans="1:4" ht="15.75">
      <c r="A15" s="9" t="s">
        <v>68</v>
      </c>
      <c r="B15" s="12">
        <v>5</v>
      </c>
      <c r="D15" s="37">
        <v>5</v>
      </c>
    </row>
    <row r="16" spans="1:4" ht="15.75">
      <c r="A16" s="9" t="s">
        <v>92</v>
      </c>
      <c r="B16" s="12">
        <v>0</v>
      </c>
      <c r="D16" s="37">
        <v>29</v>
      </c>
    </row>
    <row r="17" spans="1:4" ht="15.75">
      <c r="A17" s="9" t="s">
        <v>80</v>
      </c>
      <c r="B17" s="12">
        <v>-24</v>
      </c>
      <c r="D17" s="37">
        <v>-34</v>
      </c>
    </row>
    <row r="18" spans="1:4" ht="15.75">
      <c r="A18" s="9" t="s">
        <v>94</v>
      </c>
      <c r="B18" s="12">
        <v>562</v>
      </c>
      <c r="D18" s="37">
        <v>500</v>
      </c>
    </row>
    <row r="19" spans="1:4" ht="15.75">
      <c r="A19" s="9" t="s">
        <v>103</v>
      </c>
      <c r="B19" s="12">
        <v>-66</v>
      </c>
      <c r="D19" s="37">
        <v>0</v>
      </c>
    </row>
    <row r="20" spans="1:4" ht="15.75">
      <c r="A20" s="9" t="s">
        <v>132</v>
      </c>
      <c r="B20" s="12">
        <v>60</v>
      </c>
      <c r="D20" s="37">
        <v>97</v>
      </c>
    </row>
    <row r="21" spans="1:4" ht="15.75">
      <c r="A21" s="9" t="s">
        <v>48</v>
      </c>
      <c r="B21" s="12">
        <v>-193</v>
      </c>
      <c r="D21" s="37">
        <v>-81</v>
      </c>
    </row>
    <row r="22" spans="1:4" ht="15.75">
      <c r="A22" s="9" t="s">
        <v>108</v>
      </c>
      <c r="B22" s="12">
        <v>-113</v>
      </c>
      <c r="D22" s="37">
        <v>-89</v>
      </c>
    </row>
    <row r="23" spans="2:4" ht="15.75">
      <c r="B23" s="38"/>
      <c r="D23" s="38"/>
    </row>
    <row r="24" spans="1:4" ht="15.75">
      <c r="A24" s="9" t="s">
        <v>47</v>
      </c>
      <c r="B24" s="12">
        <f>SUM(B12:B23)</f>
        <v>7296</v>
      </c>
      <c r="D24" s="12">
        <f>SUM(D12:D23)</f>
        <v>6812</v>
      </c>
    </row>
    <row r="25" spans="1:4" ht="15.75">
      <c r="A25" s="9" t="s">
        <v>111</v>
      </c>
      <c r="B25" s="12">
        <v>334</v>
      </c>
      <c r="D25" s="12">
        <v>-1092</v>
      </c>
    </row>
    <row r="26" spans="1:4" ht="15.75">
      <c r="A26" s="9" t="s">
        <v>112</v>
      </c>
      <c r="B26" s="12">
        <v>-6037</v>
      </c>
      <c r="D26" s="12">
        <v>-2581</v>
      </c>
    </row>
    <row r="27" spans="1:4" ht="15.75">
      <c r="A27" s="9" t="s">
        <v>113</v>
      </c>
      <c r="B27" s="38">
        <v>1595</v>
      </c>
      <c r="C27" s="11"/>
      <c r="D27" s="38">
        <v>3717</v>
      </c>
    </row>
    <row r="28" spans="1:4" ht="15.75">
      <c r="A28" s="9" t="s">
        <v>145</v>
      </c>
      <c r="B28" s="12">
        <f>SUM(B24:B27)</f>
        <v>3188</v>
      </c>
      <c r="D28" s="12">
        <f>SUM(D24:D27)</f>
        <v>6856</v>
      </c>
    </row>
    <row r="29" spans="1:4" ht="15.75">
      <c r="A29" s="9" t="s">
        <v>46</v>
      </c>
      <c r="B29" s="12">
        <f>-B20</f>
        <v>-60</v>
      </c>
      <c r="D29" s="37">
        <v>-97</v>
      </c>
    </row>
    <row r="30" spans="1:4" ht="15.75">
      <c r="A30" s="9" t="s">
        <v>114</v>
      </c>
      <c r="B30" s="12">
        <v>542</v>
      </c>
      <c r="D30" s="37">
        <v>0</v>
      </c>
    </row>
    <row r="31" spans="1:4" ht="15.75">
      <c r="A31" s="9" t="s">
        <v>45</v>
      </c>
      <c r="B31" s="38">
        <v>-1370</v>
      </c>
      <c r="D31" s="39">
        <v>-1145</v>
      </c>
    </row>
    <row r="32" spans="1:4" ht="15.75">
      <c r="A32" s="42" t="s">
        <v>146</v>
      </c>
      <c r="B32" s="12">
        <f>SUM(B28:B31)</f>
        <v>2300</v>
      </c>
      <c r="D32" s="12">
        <f>SUM(D28:D31)</f>
        <v>5614</v>
      </c>
    </row>
    <row r="33" ht="15.75">
      <c r="D33" s="12"/>
    </row>
    <row r="34" spans="1:4" ht="15.75">
      <c r="A34" s="42" t="s">
        <v>44</v>
      </c>
      <c r="D34" s="12"/>
    </row>
    <row r="35" spans="1:4" ht="15.75">
      <c r="A35" s="9" t="s">
        <v>43</v>
      </c>
      <c r="B35" s="12">
        <f>-B21</f>
        <v>193</v>
      </c>
      <c r="D35" s="37">
        <v>81</v>
      </c>
    </row>
    <row r="36" spans="1:4" ht="15.75">
      <c r="A36" s="9" t="s">
        <v>147</v>
      </c>
      <c r="B36" s="12">
        <v>281</v>
      </c>
      <c r="D36" s="37">
        <v>290</v>
      </c>
    </row>
    <row r="37" spans="1:4" ht="15.75">
      <c r="A37" s="9" t="s">
        <v>93</v>
      </c>
      <c r="B37" s="12">
        <v>123</v>
      </c>
      <c r="D37" s="37">
        <v>2</v>
      </c>
    </row>
    <row r="38" spans="1:4" ht="15.75">
      <c r="A38" s="9" t="s">
        <v>117</v>
      </c>
      <c r="B38" s="38">
        <v>-770</v>
      </c>
      <c r="D38" s="39">
        <v>-1220</v>
      </c>
    </row>
    <row r="39" spans="1:5" ht="15.75">
      <c r="A39" s="42" t="s">
        <v>109</v>
      </c>
      <c r="B39" s="12">
        <f>SUM(B35:B38)</f>
        <v>-173</v>
      </c>
      <c r="D39" s="12">
        <f>SUM(D35:D38)</f>
        <v>-847</v>
      </c>
      <c r="E39" s="12"/>
    </row>
    <row r="40" spans="4:5" ht="15.75">
      <c r="D40" s="12"/>
      <c r="E40" s="12"/>
    </row>
    <row r="41" spans="1:6" ht="15.75">
      <c r="A41" s="42" t="s">
        <v>42</v>
      </c>
      <c r="D41" s="12"/>
      <c r="E41" s="12"/>
      <c r="F41" s="12"/>
    </row>
    <row r="42" spans="1:6" ht="15.75">
      <c r="A42" s="9" t="s">
        <v>105</v>
      </c>
      <c r="B42" s="12">
        <v>-14</v>
      </c>
      <c r="D42" s="12">
        <v>0</v>
      </c>
      <c r="E42" s="12"/>
      <c r="F42" s="12"/>
    </row>
    <row r="43" spans="1:6" ht="15.75">
      <c r="A43" s="9" t="s">
        <v>135</v>
      </c>
      <c r="B43" s="12">
        <v>-2472</v>
      </c>
      <c r="D43" s="12">
        <v>-831</v>
      </c>
      <c r="E43" s="12"/>
      <c r="F43" s="12"/>
    </row>
    <row r="44" spans="1:4" ht="15.75">
      <c r="A44" s="9" t="s">
        <v>123</v>
      </c>
      <c r="B44" s="12">
        <v>-713</v>
      </c>
      <c r="D44" s="37">
        <v>294</v>
      </c>
    </row>
    <row r="45" spans="1:4" ht="15.75">
      <c r="A45" s="9" t="s">
        <v>118</v>
      </c>
      <c r="B45" s="12">
        <v>16162</v>
      </c>
      <c r="D45" s="37">
        <v>0</v>
      </c>
    </row>
    <row r="46" spans="1:4" ht="15.75">
      <c r="A46" s="9" t="s">
        <v>61</v>
      </c>
      <c r="B46" s="12">
        <v>-205</v>
      </c>
      <c r="D46" s="37">
        <v>-232</v>
      </c>
    </row>
    <row r="47" spans="1:4" ht="15.75">
      <c r="A47" s="9" t="s">
        <v>41</v>
      </c>
      <c r="B47" s="38">
        <v>-95</v>
      </c>
      <c r="C47" s="11"/>
      <c r="D47" s="39">
        <v>-80</v>
      </c>
    </row>
    <row r="48" spans="1:4" ht="15.75">
      <c r="A48" s="42" t="s">
        <v>148</v>
      </c>
      <c r="B48" s="36">
        <f>SUM(B42:B47)</f>
        <v>12663</v>
      </c>
      <c r="C48" s="11"/>
      <c r="D48" s="36">
        <f>SUM(D42:D47)</f>
        <v>-849</v>
      </c>
    </row>
    <row r="49" spans="2:4" ht="15.75">
      <c r="B49" s="38"/>
      <c r="C49" s="11"/>
      <c r="D49" s="50"/>
    </row>
    <row r="50" spans="1:4" ht="15.75">
      <c r="A50" s="42" t="s">
        <v>120</v>
      </c>
      <c r="B50" s="12">
        <f>B32+B39+B48</f>
        <v>14790</v>
      </c>
      <c r="D50" s="12">
        <f>D32+D39+D48</f>
        <v>3918</v>
      </c>
    </row>
    <row r="51" ht="15.75">
      <c r="D51" s="12"/>
    </row>
    <row r="52" spans="1:4" ht="15.75">
      <c r="A52" s="65" t="s">
        <v>100</v>
      </c>
      <c r="D52" s="12"/>
    </row>
    <row r="53" spans="1:4" ht="15.75">
      <c r="A53" s="65" t="s">
        <v>101</v>
      </c>
      <c r="B53" s="12">
        <v>11497</v>
      </c>
      <c r="D53" s="12">
        <v>5312</v>
      </c>
    </row>
    <row r="54" spans="1:2" ht="15.75">
      <c r="A54" s="65"/>
      <c r="B54" s="1"/>
    </row>
    <row r="55" spans="1:4" ht="15.75">
      <c r="A55" s="65" t="s">
        <v>102</v>
      </c>
      <c r="B55" s="80"/>
      <c r="D55" s="63"/>
    </row>
    <row r="56" spans="1:4" ht="16.5" thickBot="1">
      <c r="A56" s="64" t="s">
        <v>122</v>
      </c>
      <c r="B56" s="62">
        <f>SUM(B50:B55)</f>
        <v>26287</v>
      </c>
      <c r="D56" s="62">
        <f>SUM(D50:D55)</f>
        <v>9230</v>
      </c>
    </row>
    <row r="57" spans="1:4" ht="16.5" thickTop="1">
      <c r="A57" s="42"/>
      <c r="B57" s="36"/>
      <c r="D57" s="36"/>
    </row>
    <row r="58" spans="1:2" ht="15.75">
      <c r="A58" s="9" t="s">
        <v>84</v>
      </c>
      <c r="B58" s="60" t="s">
        <v>16</v>
      </c>
    </row>
    <row r="59" ht="15.75">
      <c r="B59" s="60"/>
    </row>
    <row r="60" ht="15.75">
      <c r="A60" s="53" t="s">
        <v>115</v>
      </c>
    </row>
    <row r="61" ht="15.75">
      <c r="A61" s="43" t="s">
        <v>104</v>
      </c>
    </row>
    <row r="62" spans="1:2" ht="15.75">
      <c r="A62" s="43" t="s">
        <v>9</v>
      </c>
      <c r="B62" s="12">
        <f>+SFP!D22</f>
        <v>27206</v>
      </c>
    </row>
    <row r="63" spans="1:5" ht="15.75">
      <c r="A63" s="43" t="s">
        <v>95</v>
      </c>
      <c r="B63" s="12">
        <v>-919</v>
      </c>
      <c r="D63" s="41"/>
      <c r="E63" s="41"/>
    </row>
    <row r="64" spans="1:4" ht="16.5" thickBot="1">
      <c r="A64" s="43" t="s">
        <v>121</v>
      </c>
      <c r="B64" s="62">
        <f>+SUM(B62:B63)</f>
        <v>26287</v>
      </c>
      <c r="C64" s="36"/>
      <c r="D64" s="36"/>
    </row>
    <row r="65" spans="1:2" ht="16.5" thickTop="1">
      <c r="A65" s="44"/>
      <c r="B65" s="36"/>
    </row>
    <row r="66" spans="2:3" ht="15.75">
      <c r="B66" s="36"/>
      <c r="C66" s="11"/>
    </row>
    <row r="67" spans="1:3" ht="15.75">
      <c r="A67" s="9" t="s">
        <v>124</v>
      </c>
      <c r="B67" s="36"/>
      <c r="C67" s="11"/>
    </row>
    <row r="68" ht="15.75">
      <c r="A68" s="9" t="s">
        <v>127</v>
      </c>
    </row>
  </sheetData>
  <sheetProtection/>
  <mergeCells count="1">
    <mergeCell ref="B1:D1"/>
  </mergeCells>
  <printOptions/>
  <pageMargins left="0.75" right="0.35" top="0.65" bottom="0.63" header="0.5" footer="0.5"/>
  <pageSetup cellComments="asDisplayed" fitToHeight="1" fitToWidth="1" horizontalDpi="300" verticalDpi="300" orientation="portrait" scale="67" r:id="rId1"/>
  <headerFooter alignWithMargins="0">
    <oddFooter>&amp;R&amp;"Times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2012-11-14T09:29:31Z</cp:lastPrinted>
  <dcterms:created xsi:type="dcterms:W3CDTF">2006-08-02T08:16:39Z</dcterms:created>
  <dcterms:modified xsi:type="dcterms:W3CDTF">2012-11-14T09:29:32Z</dcterms:modified>
  <cp:category/>
  <cp:version/>
  <cp:contentType/>
  <cp:contentStatus/>
</cp:coreProperties>
</file>